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мес-15лисица" sheetId="1" r:id="rId1"/>
    <sheet name="6мес-15макзыр" sheetId="2" r:id="rId2"/>
  </sheets>
  <definedNames/>
  <calcPr fullCalcOnLoad="1"/>
</workbook>
</file>

<file path=xl/sharedStrings.xml><?xml version="1.0" encoding="utf-8"?>
<sst xmlns="http://schemas.openxmlformats.org/spreadsheetml/2006/main" count="188" uniqueCount="98">
  <si>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</si>
  <si>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</si>
  <si>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</si>
  <si>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</si>
  <si>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</si>
  <si>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</si>
  <si>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</si>
  <si>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</si>
  <si>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</si>
  <si>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</si>
  <si>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</si>
  <si>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</si>
  <si>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</si>
  <si>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</si>
  <si>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</si>
  <si>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</si>
  <si>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</si>
  <si>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</si>
  <si>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</si>
  <si>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</si>
  <si>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</si>
  <si>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</si>
  <si>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</si>
  <si>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</si>
  <si>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</si>
  <si>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</si>
  <si>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</si>
  <si>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</si>
  <si>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</si>
  <si>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</si>
  <si>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</si>
  <si>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</si>
  <si>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</si>
  <si>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</si>
  <si>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</si>
  <si>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</si>
  <si>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</si>
  <si>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</si>
  <si>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</si>
  <si>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</si>
  <si>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</si>
  <si>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</si>
  <si>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</si>
  <si>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</si>
  <si>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</si>
  <si>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</si>
  <si>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</si>
  <si>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</si>
  <si>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</si>
  <si>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</si>
  <si>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</si>
  <si>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</si>
  <si>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</si>
  <si>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</si>
  <si>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</si>
  <si>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</si>
  <si>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</si>
  <si>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</si>
  <si>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</si>
  <si>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</si>
  <si>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</si>
  <si>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</si>
  <si>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</si>
  <si>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</si>
  <si>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</si>
  <si>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</si>
  <si>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</si>
  <si>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</si>
  <si>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</si>
  <si>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</si>
  <si>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</si>
  <si>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</si>
  <si>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</si>
  <si>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</si>
  <si>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</si>
  <si>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</si>
  <si>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</si>
  <si>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</si>
  <si>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</si>
  <si>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</si>
  <si>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</si>
  <si>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</si>
  <si>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</si>
  <si>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Главный бухгалтер:</t>
  </si>
  <si>
    <t>/Орлова Л.Г./</t>
  </si>
  <si>
    <t>МУП "Лисица"    ДЭС п.Макзыр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</si>
  <si>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</si>
  <si>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</si>
  <si>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</si>
  <si>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</si>
  <si>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/Л.Г.Орлова./</t>
  </si>
  <si>
    <t xml:space="preserve">   материалы + литол</t>
  </si>
  <si>
    <t>6 мес.</t>
  </si>
  <si>
    <t>/О.Г.Кожевникова/</t>
  </si>
  <si>
    <t>Плановые потери (тыс.кВт*ч) 10,91%</t>
  </si>
  <si>
    <t>Плановые потери (тыс.кВт*ч) 8,48%</t>
  </si>
  <si>
    <t>Отчетные данные по ДЭС за 6 мес. 2015 г.</t>
  </si>
  <si>
    <t>Отчетные данные по ДЭС за 6 мес.2015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</si>
</sst>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</numFmts>
  <fonts count="40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91">
      <selection activeCell="C52" sqref="C52"/>
    </sheetView>
  </sheetViews>
  <sheetFormatPr defaultColWidth="9.140625" defaultRowHeight="12.75"/>
  <cols>
    <col min="2" max="2" width="46.57421875" style="0" customWidth="1"/>
    <col min="3" max="3" width="27.57421875" style="0" customWidth="1"/>
    <col min="4" max="4" width="14.28125" style="0" customWidth="1"/>
  </cols>
  <sheetData>
    <row r="1" spans="1:3" ht="15">
      <c r="A1" s="38" t="s">
        <v>96</v>
      </c>
      <c r="B1" s="38"/>
      <c r="C1" s="38"/>
    </row>
    <row r="2" spans="1:3" ht="12.75">
      <c r="A2" s="39" t="s">
        <v>0</v>
      </c>
      <c r="B2" s="39"/>
      <c r="C2" s="39"/>
    </row>
    <row r="3" spans="1:3" ht="12.75">
      <c r="A3" s="42"/>
      <c r="B3" s="42" t="s">
        <v>2</v>
      </c>
      <c r="C3" s="40" t="s">
        <v>92</v>
      </c>
    </row>
    <row r="4" spans="1:3" ht="12.75">
      <c r="A4" s="43"/>
      <c r="B4" s="43"/>
      <c r="C4" s="41"/>
    </row>
    <row r="5" spans="1:5" ht="15.75">
      <c r="A5" s="20" t="s">
        <v>4</v>
      </c>
      <c r="B5" s="20" t="s">
        <v>5</v>
      </c>
      <c r="C5" s="21">
        <v>205.34</v>
      </c>
      <c r="E5" s="37"/>
    </row>
    <row r="6" spans="1:3" ht="15">
      <c r="A6" s="22" t="s">
        <v>6</v>
      </c>
      <c r="B6" s="22" t="s">
        <v>7</v>
      </c>
      <c r="C6" s="23">
        <v>8.213</v>
      </c>
    </row>
    <row r="7" spans="1:3" ht="15.75">
      <c r="A7" s="20" t="s">
        <v>8</v>
      </c>
      <c r="B7" s="20" t="s">
        <v>94</v>
      </c>
      <c r="C7" s="21">
        <v>21.508</v>
      </c>
    </row>
    <row r="8" spans="1:3" ht="15.75">
      <c r="A8" s="20" t="s">
        <v>9</v>
      </c>
      <c r="B8" s="20" t="s">
        <v>10</v>
      </c>
      <c r="C8" s="21">
        <f>C5-C6-C7</f>
        <v>175.619</v>
      </c>
    </row>
    <row r="9" spans="1:3" ht="15.75">
      <c r="A9" s="20" t="s">
        <v>11</v>
      </c>
      <c r="B9" s="20" t="s">
        <v>12</v>
      </c>
      <c r="C9" s="21">
        <f>C10+C11+C12+C13</f>
        <v>173.46599999999998</v>
      </c>
    </row>
    <row r="10" spans="1:3" ht="15">
      <c r="A10" s="22"/>
      <c r="B10" s="22" t="s">
        <v>13</v>
      </c>
      <c r="C10" s="23">
        <v>147.843</v>
      </c>
    </row>
    <row r="11" spans="1:3" ht="15">
      <c r="A11" s="22"/>
      <c r="B11" s="22" t="s">
        <v>14</v>
      </c>
      <c r="C11" s="23">
        <v>6.402</v>
      </c>
    </row>
    <row r="12" spans="1:3" ht="15">
      <c r="A12" s="22"/>
      <c r="B12" s="22" t="s">
        <v>15</v>
      </c>
      <c r="C12" s="23">
        <v>10.571</v>
      </c>
    </row>
    <row r="13" spans="1:3" ht="15">
      <c r="A13" s="20"/>
      <c r="B13" s="22" t="s">
        <v>16</v>
      </c>
      <c r="C13" s="23">
        <v>8.65</v>
      </c>
    </row>
    <row r="14" spans="1:3" ht="15.75">
      <c r="A14" s="20" t="s">
        <v>17</v>
      </c>
      <c r="B14" s="20" t="s">
        <v>18</v>
      </c>
      <c r="C14" s="21">
        <f>C8-C9</f>
        <v>2.15300000000002</v>
      </c>
    </row>
    <row r="15" spans="1:3" ht="15.75">
      <c r="A15" s="20" t="s">
        <v>19</v>
      </c>
      <c r="B15" s="20" t="s">
        <v>20</v>
      </c>
      <c r="C15" s="21">
        <f>C16+C25+C26+C27+C28+C29+C30+C31</f>
        <v>4282.20799</v>
      </c>
    </row>
    <row r="16" spans="1:3" ht="15">
      <c r="A16" s="22" t="s">
        <v>21</v>
      </c>
      <c r="B16" s="22" t="s">
        <v>22</v>
      </c>
      <c r="C16" s="23">
        <f>C17+C20+C23+C24</f>
        <v>2237.67157</v>
      </c>
    </row>
    <row r="17" spans="1:3" ht="15">
      <c r="A17" s="22"/>
      <c r="B17" s="22" t="s">
        <v>23</v>
      </c>
      <c r="C17" s="23">
        <v>2051.10645</v>
      </c>
    </row>
    <row r="18" spans="1:3" ht="15">
      <c r="A18" s="22"/>
      <c r="B18" s="22" t="s">
        <v>24</v>
      </c>
      <c r="C18" s="23">
        <v>65.585</v>
      </c>
    </row>
    <row r="19" spans="1:3" ht="15">
      <c r="A19" s="22"/>
      <c r="B19" s="22" t="s">
        <v>25</v>
      </c>
      <c r="C19" s="24">
        <f>C17/C18*1000</f>
        <v>31274.017686971114</v>
      </c>
    </row>
    <row r="20" spans="1:4" ht="15">
      <c r="A20" s="22"/>
      <c r="B20" s="22" t="s">
        <v>26</v>
      </c>
      <c r="C20" s="23">
        <v>28.98114</v>
      </c>
      <c r="D20" s="36">
        <f>C17+C20</f>
        <v>2080.08759</v>
      </c>
    </row>
    <row r="21" spans="1:3" ht="15">
      <c r="A21" s="22"/>
      <c r="B21" s="22" t="s">
        <v>27</v>
      </c>
      <c r="C21" s="23">
        <v>0.591</v>
      </c>
    </row>
    <row r="22" spans="1:3" ht="15">
      <c r="A22" s="22"/>
      <c r="B22" s="22" t="s">
        <v>28</v>
      </c>
      <c r="C22" s="24">
        <f>C20/C21*1000</f>
        <v>49037.46192893401</v>
      </c>
    </row>
    <row r="23" spans="1:3" ht="15">
      <c r="A23" s="22"/>
      <c r="B23" s="22" t="s">
        <v>29</v>
      </c>
      <c r="C23" s="23">
        <v>86.01507</v>
      </c>
    </row>
    <row r="24" spans="1:3" ht="15">
      <c r="A24" s="22"/>
      <c r="B24" s="22" t="s">
        <v>91</v>
      </c>
      <c r="C24" s="23">
        <v>71.56891</v>
      </c>
    </row>
    <row r="25" spans="1:3" ht="15">
      <c r="A25" s="22" t="s">
        <v>31</v>
      </c>
      <c r="B25" s="22" t="s">
        <v>32</v>
      </c>
      <c r="C25" s="23">
        <v>939.39367</v>
      </c>
    </row>
    <row r="26" spans="1:3" ht="15">
      <c r="A26" s="22" t="s">
        <v>33</v>
      </c>
      <c r="B26" s="22" t="s">
        <v>34</v>
      </c>
      <c r="C26" s="23">
        <v>282.99269</v>
      </c>
    </row>
    <row r="27" spans="1:3" ht="15">
      <c r="A27" s="22" t="s">
        <v>35</v>
      </c>
      <c r="B27" s="22" t="s">
        <v>36</v>
      </c>
      <c r="C27" s="23">
        <v>414.20538</v>
      </c>
    </row>
    <row r="28" spans="1:3" ht="15">
      <c r="A28" s="22" t="s">
        <v>37</v>
      </c>
      <c r="B28" s="22" t="s">
        <v>38</v>
      </c>
      <c r="C28" s="23">
        <v>1.261</v>
      </c>
    </row>
    <row r="29" spans="1:3" ht="15">
      <c r="A29" s="22" t="s">
        <v>39</v>
      </c>
      <c r="B29" s="22" t="s">
        <v>40</v>
      </c>
      <c r="C29" s="23">
        <v>404.59418</v>
      </c>
    </row>
    <row r="30" spans="1:3" ht="15">
      <c r="A30" s="22" t="s">
        <v>41</v>
      </c>
      <c r="B30" s="22" t="s">
        <v>42</v>
      </c>
      <c r="C30" s="23">
        <v>0</v>
      </c>
    </row>
    <row r="31" spans="1:3" ht="15">
      <c r="A31" s="22" t="s">
        <v>43</v>
      </c>
      <c r="B31" s="22" t="s">
        <v>44</v>
      </c>
      <c r="C31" s="23">
        <v>2.0895</v>
      </c>
    </row>
    <row r="32" spans="1:3" ht="15.75">
      <c r="A32" s="20" t="s">
        <v>45</v>
      </c>
      <c r="B32" s="20" t="s">
        <v>46</v>
      </c>
      <c r="C32" s="25">
        <f>C15/C8</f>
        <v>24.3835119776334</v>
      </c>
    </row>
    <row r="33" spans="1:3" ht="15.75">
      <c r="A33" s="20" t="s">
        <v>47</v>
      </c>
      <c r="B33" s="20" t="s">
        <v>48</v>
      </c>
      <c r="C33" s="25">
        <v>25.11</v>
      </c>
    </row>
    <row r="34" spans="1:3" ht="15.75">
      <c r="A34" s="20" t="s">
        <v>49</v>
      </c>
      <c r="B34" s="20" t="s">
        <v>50</v>
      </c>
      <c r="C34" s="35">
        <v>25.89</v>
      </c>
    </row>
    <row r="35" spans="1:3" ht="15">
      <c r="A35" s="22"/>
      <c r="B35" s="22" t="s">
        <v>51</v>
      </c>
      <c r="C35" s="24">
        <v>1.89</v>
      </c>
    </row>
    <row r="36" spans="1:3" ht="15">
      <c r="A36" s="22"/>
      <c r="B36" s="22" t="s">
        <v>52</v>
      </c>
      <c r="C36" s="26">
        <f>C34*1.18</f>
        <v>30.5502</v>
      </c>
    </row>
    <row r="37" spans="1:3" ht="15">
      <c r="A37" s="22"/>
      <c r="B37" s="22" t="s">
        <v>53</v>
      </c>
      <c r="C37" s="26">
        <f>C36</f>
        <v>30.5502</v>
      </c>
    </row>
    <row r="38" spans="1:3" ht="15.75">
      <c r="A38" s="20" t="s">
        <v>54</v>
      </c>
      <c r="B38" s="20" t="s">
        <v>55</v>
      </c>
      <c r="C38" s="21">
        <f>C39+C40+C41</f>
        <v>797.951</v>
      </c>
    </row>
    <row r="39" spans="1:3" ht="15">
      <c r="A39" s="22"/>
      <c r="B39" s="22" t="s">
        <v>56</v>
      </c>
      <c r="C39" s="23">
        <f>ROUND(C35*C10,3)</f>
        <v>279.423</v>
      </c>
    </row>
    <row r="40" spans="1:3" ht="15">
      <c r="A40" s="22"/>
      <c r="B40" s="22" t="s">
        <v>57</v>
      </c>
      <c r="C40" s="23">
        <f>ROUND(C36*C11,3)</f>
        <v>195.582</v>
      </c>
    </row>
    <row r="41" spans="1:3" ht="15">
      <c r="A41" s="22"/>
      <c r="B41" s="22" t="s">
        <v>58</v>
      </c>
      <c r="C41" s="23">
        <f>ROUND(C12*C37,3)</f>
        <v>322.946</v>
      </c>
    </row>
    <row r="42" spans="1:3" ht="15.75">
      <c r="A42" s="20" t="s">
        <v>59</v>
      </c>
      <c r="B42" s="20" t="s">
        <v>60</v>
      </c>
      <c r="C42" s="27">
        <f>ROUND(C10*(25.89-C35),3)</f>
        <v>3548.232</v>
      </c>
    </row>
    <row r="43" spans="1:3" ht="15.75">
      <c r="A43" s="20"/>
      <c r="B43" s="20"/>
      <c r="C43" s="27" t="s">
        <v>3</v>
      </c>
    </row>
    <row r="44" spans="1:3" ht="15.75">
      <c r="A44" s="20" t="s">
        <v>61</v>
      </c>
      <c r="B44" s="20" t="s">
        <v>62</v>
      </c>
      <c r="C44" s="27">
        <v>8823.585</v>
      </c>
    </row>
    <row r="45" spans="1:3" ht="15.75">
      <c r="A45" s="20"/>
      <c r="B45" s="20"/>
      <c r="C45" s="27" t="s">
        <v>3</v>
      </c>
    </row>
    <row r="46" spans="1:3" ht="15.75">
      <c r="A46" s="20" t="s">
        <v>63</v>
      </c>
      <c r="B46" s="20" t="s">
        <v>64</v>
      </c>
      <c r="C46" s="21">
        <f>C47+C48+C49</f>
        <v>792.55098</v>
      </c>
    </row>
    <row r="47" spans="1:3" ht="15">
      <c r="A47" s="22"/>
      <c r="B47" s="22" t="s">
        <v>65</v>
      </c>
      <c r="C47" s="23">
        <v>275.46773</v>
      </c>
    </row>
    <row r="48" spans="1:3" ht="15">
      <c r="A48" s="22"/>
      <c r="B48" s="22" t="s">
        <v>57</v>
      </c>
      <c r="C48" s="23">
        <v>174.85991</v>
      </c>
    </row>
    <row r="49" spans="1:3" ht="15">
      <c r="A49" s="22"/>
      <c r="B49" s="22" t="s">
        <v>58</v>
      </c>
      <c r="C49" s="23">
        <v>342.22334</v>
      </c>
    </row>
    <row r="50" spans="1:3" ht="15.75">
      <c r="A50" s="20" t="s">
        <v>66</v>
      </c>
      <c r="B50" s="20" t="s">
        <v>67</v>
      </c>
      <c r="C50" s="28">
        <v>8548</v>
      </c>
    </row>
    <row r="51" spans="1:3" ht="15.75">
      <c r="A51" s="20" t="s">
        <v>68</v>
      </c>
      <c r="B51" s="20" t="s">
        <v>69</v>
      </c>
      <c r="C51" s="28">
        <v>366</v>
      </c>
    </row>
    <row r="52" spans="1:3" ht="15.75">
      <c r="A52" s="20" t="s">
        <v>70</v>
      </c>
      <c r="B52" s="20" t="s">
        <v>71</v>
      </c>
      <c r="C52" s="27">
        <f>C53+C54+C55+C56</f>
        <v>-5269.952979999999</v>
      </c>
    </row>
    <row r="53" spans="1:3" ht="15">
      <c r="A53" s="22"/>
      <c r="B53" s="22" t="s">
        <v>72</v>
      </c>
      <c r="C53" s="23">
        <f>C39-C47</f>
        <v>3.9552699999999845</v>
      </c>
    </row>
    <row r="54" spans="1:3" ht="15">
      <c r="A54" s="22"/>
      <c r="B54" s="22" t="s">
        <v>73</v>
      </c>
      <c r="C54" s="23">
        <f>C40-C48</f>
        <v>20.72208999999998</v>
      </c>
    </row>
    <row r="55" spans="1:3" ht="15">
      <c r="A55" s="22"/>
      <c r="B55" s="22" t="s">
        <v>74</v>
      </c>
      <c r="C55" s="29">
        <f>C42-C44</f>
        <v>-5275.352999999999</v>
      </c>
    </row>
    <row r="56" spans="1:3" ht="15">
      <c r="A56" s="22"/>
      <c r="B56" s="22" t="s">
        <v>58</v>
      </c>
      <c r="C56" s="23">
        <f>C41-C49</f>
        <v>-19.27733999999998</v>
      </c>
    </row>
    <row r="57" spans="1:3" ht="15">
      <c r="A57" s="22"/>
      <c r="B57" s="22"/>
      <c r="C57" s="23" t="s">
        <v>3</v>
      </c>
    </row>
    <row r="58" spans="1:3" ht="15.75">
      <c r="A58" s="20" t="s">
        <v>75</v>
      </c>
      <c r="B58" s="20" t="s">
        <v>76</v>
      </c>
      <c r="C58" s="30">
        <f>C38/1.18</f>
        <v>676.2296610169492</v>
      </c>
    </row>
    <row r="59" spans="1:3" ht="15.75">
      <c r="A59" s="20" t="s">
        <v>77</v>
      </c>
      <c r="B59" s="20" t="s">
        <v>78</v>
      </c>
      <c r="C59" s="28">
        <f>C60+C61+C62+C63</f>
        <v>4344</v>
      </c>
    </row>
    <row r="60" spans="1:3" ht="15">
      <c r="A60" s="22"/>
      <c r="B60" s="22" t="s">
        <v>79</v>
      </c>
      <c r="C60" s="31">
        <v>212</v>
      </c>
    </row>
    <row r="61" spans="1:3" ht="15">
      <c r="A61" s="22"/>
      <c r="B61" s="22" t="s">
        <v>80</v>
      </c>
      <c r="C61" s="31">
        <v>2480</v>
      </c>
    </row>
    <row r="62" spans="1:3" ht="15">
      <c r="A62" s="22"/>
      <c r="B62" s="22" t="s">
        <v>81</v>
      </c>
      <c r="C62" s="32">
        <v>1448</v>
      </c>
    </row>
    <row r="63" spans="1:3" ht="15">
      <c r="A63" s="22"/>
      <c r="B63" s="22" t="s">
        <v>79</v>
      </c>
      <c r="C63" s="32">
        <v>204</v>
      </c>
    </row>
    <row r="64" spans="1:3" ht="12.75">
      <c r="A64" s="33"/>
      <c r="B64" s="34"/>
      <c r="C64" s="33"/>
    </row>
    <row r="65" spans="1:3" ht="12.75">
      <c r="A65" s="33"/>
      <c r="B65" s="33" t="s">
        <v>82</v>
      </c>
      <c r="C65" s="33" t="s">
        <v>93</v>
      </c>
    </row>
    <row r="66" spans="1:3" ht="12.75">
      <c r="A66" s="33"/>
      <c r="B66" s="33"/>
      <c r="C66" s="33"/>
    </row>
    <row r="67" spans="2:3" ht="12.75">
      <c r="B67" t="s">
        <v>83</v>
      </c>
      <c r="C67" t="s">
        <v>84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61">
      <selection activeCell="C51" sqref="C51"/>
    </sheetView>
  </sheetViews>
  <sheetFormatPr defaultColWidth="9.140625" defaultRowHeight="12.75"/>
  <cols>
    <col min="2" max="2" width="34.57421875" style="0" customWidth="1"/>
    <col min="3" max="3" width="27.7109375" style="0" customWidth="1"/>
  </cols>
  <sheetData>
    <row r="1" spans="1:3" ht="15">
      <c r="A1" s="38" t="s">
        <v>97</v>
      </c>
      <c r="B1" s="38"/>
      <c r="C1" s="38"/>
    </row>
    <row r="2" spans="1:3" ht="12.75">
      <c r="A2" s="39" t="s">
        <v>85</v>
      </c>
      <c r="B2" s="39"/>
      <c r="C2" s="39"/>
    </row>
    <row r="3" spans="1:3" ht="12.75">
      <c r="A3" s="40" t="s">
        <v>1</v>
      </c>
      <c r="B3" s="40" t="s">
        <v>2</v>
      </c>
      <c r="C3" s="40" t="s">
        <v>92</v>
      </c>
    </row>
    <row r="4" spans="1:3" ht="12.75">
      <c r="A4" s="41"/>
      <c r="B4" s="41"/>
      <c r="C4" s="41"/>
    </row>
    <row r="5" spans="1:3" ht="15.75">
      <c r="A5" s="1" t="s">
        <v>4</v>
      </c>
      <c r="B5" s="2" t="s">
        <v>5</v>
      </c>
      <c r="C5" s="3">
        <v>36.131</v>
      </c>
    </row>
    <row r="6" spans="1:3" ht="15">
      <c r="A6" s="4" t="s">
        <v>6</v>
      </c>
      <c r="B6" s="5" t="s">
        <v>7</v>
      </c>
      <c r="C6" s="6">
        <v>1.446</v>
      </c>
    </row>
    <row r="7" spans="1:3" ht="15.75">
      <c r="A7" s="1" t="s">
        <v>8</v>
      </c>
      <c r="B7" s="2" t="s">
        <v>95</v>
      </c>
      <c r="C7" s="3">
        <v>2.941</v>
      </c>
    </row>
    <row r="8" spans="1:3" ht="15.75">
      <c r="A8" s="1" t="s">
        <v>9</v>
      </c>
      <c r="B8" s="2" t="s">
        <v>10</v>
      </c>
      <c r="C8" s="3">
        <f>C5-C6-C7</f>
        <v>31.744000000000003</v>
      </c>
    </row>
    <row r="9" spans="1:3" ht="15.75">
      <c r="A9" s="1" t="s">
        <v>11</v>
      </c>
      <c r="B9" s="2" t="s">
        <v>12</v>
      </c>
      <c r="C9" s="3">
        <f>C10+C11+C12+C13</f>
        <v>31.012999999999998</v>
      </c>
    </row>
    <row r="10" spans="1:3" ht="15">
      <c r="A10" s="4"/>
      <c r="B10" s="5" t="s">
        <v>13</v>
      </c>
      <c r="C10" s="6">
        <v>29.156</v>
      </c>
    </row>
    <row r="11" spans="1:3" ht="15">
      <c r="A11" s="4"/>
      <c r="B11" s="5" t="s">
        <v>14</v>
      </c>
      <c r="C11" s="6">
        <v>1.188</v>
      </c>
    </row>
    <row r="12" spans="1:3" ht="15">
      <c r="A12" s="4"/>
      <c r="B12" s="5" t="s">
        <v>15</v>
      </c>
      <c r="C12" s="6">
        <v>0.669</v>
      </c>
    </row>
    <row r="13" spans="1:3" ht="15">
      <c r="A13" s="1"/>
      <c r="B13" s="5" t="s">
        <v>16</v>
      </c>
      <c r="C13" s="6">
        <v>0</v>
      </c>
    </row>
    <row r="14" spans="1:3" ht="15.75">
      <c r="A14" s="1" t="s">
        <v>17</v>
      </c>
      <c r="B14" s="7" t="s">
        <v>18</v>
      </c>
      <c r="C14" s="3">
        <f>C8-C9</f>
        <v>0.7310000000000052</v>
      </c>
    </row>
    <row r="15" spans="1:3" ht="15.75">
      <c r="A15" s="1" t="s">
        <v>19</v>
      </c>
      <c r="B15" s="2" t="s">
        <v>20</v>
      </c>
      <c r="C15" s="3">
        <f>C16+C25+C26+C27+C28+C29+C30+C31</f>
        <v>1955.03559</v>
      </c>
    </row>
    <row r="16" spans="1:3" ht="15">
      <c r="A16" s="4" t="s">
        <v>21</v>
      </c>
      <c r="B16" s="5" t="s">
        <v>22</v>
      </c>
      <c r="C16" s="6">
        <f>C17+C20+C23+C24</f>
        <v>736.66473</v>
      </c>
    </row>
    <row r="17" spans="1:3" ht="15">
      <c r="A17" s="4"/>
      <c r="B17" s="5" t="s">
        <v>23</v>
      </c>
      <c r="C17" s="6">
        <v>584.5597</v>
      </c>
    </row>
    <row r="18" spans="1:3" ht="15">
      <c r="A18" s="4"/>
      <c r="B18" s="5" t="s">
        <v>24</v>
      </c>
      <c r="C18" s="6">
        <v>19.772</v>
      </c>
    </row>
    <row r="19" spans="1:3" ht="15">
      <c r="A19" s="4"/>
      <c r="B19" s="5" t="s">
        <v>25</v>
      </c>
      <c r="C19" s="8">
        <f>C17/C18*1000</f>
        <v>29565.026299817928</v>
      </c>
    </row>
    <row r="20" spans="1:3" ht="15">
      <c r="A20" s="4"/>
      <c r="B20" s="5" t="s">
        <v>26</v>
      </c>
      <c r="C20" s="6">
        <v>9.88558</v>
      </c>
    </row>
    <row r="21" spans="1:3" ht="15">
      <c r="A21" s="4"/>
      <c r="B21" s="5" t="s">
        <v>27</v>
      </c>
      <c r="C21" s="6">
        <v>0.194</v>
      </c>
    </row>
    <row r="22" spans="1:3" ht="15">
      <c r="A22" s="4"/>
      <c r="B22" s="5" t="s">
        <v>28</v>
      </c>
      <c r="C22" s="8">
        <f>C20/C21*1000</f>
        <v>50956.597938144325</v>
      </c>
    </row>
    <row r="23" spans="1:3" ht="15">
      <c r="A23" s="4"/>
      <c r="B23" s="5" t="s">
        <v>29</v>
      </c>
      <c r="C23" s="6">
        <v>131.0505</v>
      </c>
    </row>
    <row r="24" spans="1:3" ht="15">
      <c r="A24" s="4"/>
      <c r="B24" s="5" t="s">
        <v>30</v>
      </c>
      <c r="C24" s="6">
        <v>11.16895</v>
      </c>
    </row>
    <row r="25" spans="1:3" ht="15">
      <c r="A25" s="4" t="s">
        <v>31</v>
      </c>
      <c r="B25" s="5" t="s">
        <v>32</v>
      </c>
      <c r="C25" s="6">
        <v>687.56218</v>
      </c>
    </row>
    <row r="26" spans="1:3" ht="15">
      <c r="A26" s="4" t="s">
        <v>33</v>
      </c>
      <c r="B26" s="5" t="s">
        <v>34</v>
      </c>
      <c r="C26" s="6">
        <v>207.2251</v>
      </c>
    </row>
    <row r="27" spans="1:3" ht="15">
      <c r="A27" s="4" t="s">
        <v>35</v>
      </c>
      <c r="B27" s="5" t="s">
        <v>36</v>
      </c>
      <c r="C27" s="6">
        <v>28.70634</v>
      </c>
    </row>
    <row r="28" spans="1:3" ht="15">
      <c r="A28" s="4" t="s">
        <v>37</v>
      </c>
      <c r="B28" s="5" t="s">
        <v>38</v>
      </c>
      <c r="C28" s="6">
        <v>1.208</v>
      </c>
    </row>
    <row r="29" spans="1:3" ht="15">
      <c r="A29" s="4" t="s">
        <v>39</v>
      </c>
      <c r="B29" s="5" t="s">
        <v>40</v>
      </c>
      <c r="C29" s="6">
        <v>292.68789</v>
      </c>
    </row>
    <row r="30" spans="1:3" ht="15">
      <c r="A30" s="4" t="s">
        <v>41</v>
      </c>
      <c r="B30" s="5" t="s">
        <v>86</v>
      </c>
      <c r="C30" s="6">
        <v>0</v>
      </c>
    </row>
    <row r="31" spans="1:3" ht="15">
      <c r="A31" s="4" t="s">
        <v>43</v>
      </c>
      <c r="B31" s="5" t="s">
        <v>44</v>
      </c>
      <c r="C31" s="6">
        <v>0.98135</v>
      </c>
    </row>
    <row r="32" spans="1:3" ht="15.75">
      <c r="A32" s="1" t="s">
        <v>45</v>
      </c>
      <c r="B32" s="2" t="s">
        <v>46</v>
      </c>
      <c r="C32" s="9">
        <f>C15/C8</f>
        <v>61.58756268901209</v>
      </c>
    </row>
    <row r="33" spans="1:3" ht="15.75">
      <c r="A33" s="1" t="s">
        <v>47</v>
      </c>
      <c r="B33" s="2" t="s">
        <v>48</v>
      </c>
      <c r="C33" s="9">
        <v>55.36</v>
      </c>
    </row>
    <row r="34" spans="1:3" ht="15.75">
      <c r="A34" s="1" t="s">
        <v>49</v>
      </c>
      <c r="B34" s="2" t="s">
        <v>50</v>
      </c>
      <c r="C34" s="9">
        <v>55.36</v>
      </c>
    </row>
    <row r="35" spans="1:3" ht="15">
      <c r="A35" s="4"/>
      <c r="B35" s="5" t="s">
        <v>51</v>
      </c>
      <c r="C35" s="8">
        <v>1.89</v>
      </c>
    </row>
    <row r="36" spans="1:3" ht="15.75">
      <c r="A36" s="4"/>
      <c r="B36" s="5" t="s">
        <v>52</v>
      </c>
      <c r="C36" s="17">
        <f>C34*1.18</f>
        <v>65.3248</v>
      </c>
    </row>
    <row r="37" spans="1:3" ht="15.75">
      <c r="A37" s="4"/>
      <c r="B37" s="5" t="s">
        <v>53</v>
      </c>
      <c r="C37" s="17">
        <f>C34*1.18</f>
        <v>65.3248</v>
      </c>
    </row>
    <row r="38" spans="1:3" ht="15.75">
      <c r="A38" s="1" t="s">
        <v>54</v>
      </c>
      <c r="B38" s="2" t="s">
        <v>55</v>
      </c>
      <c r="C38" s="3">
        <f>C39+C40+C41</f>
        <v>176.41299999999998</v>
      </c>
    </row>
    <row r="39" spans="1:3" ht="15">
      <c r="A39" s="4"/>
      <c r="B39" s="5" t="s">
        <v>56</v>
      </c>
      <c r="C39" s="6">
        <f>ROUND(C35*C10,3)</f>
        <v>55.105</v>
      </c>
    </row>
    <row r="40" spans="1:3" ht="15">
      <c r="A40" s="4"/>
      <c r="B40" s="5" t="s">
        <v>57</v>
      </c>
      <c r="C40" s="6">
        <f>ROUND(C36*C11,3)</f>
        <v>77.606</v>
      </c>
    </row>
    <row r="41" spans="1:3" ht="15">
      <c r="A41" s="4"/>
      <c r="B41" s="5" t="s">
        <v>58</v>
      </c>
      <c r="C41" s="6">
        <f>ROUND(C12*C37,3)</f>
        <v>43.702</v>
      </c>
    </row>
    <row r="42" spans="1:3" ht="15.75">
      <c r="A42" s="1" t="s">
        <v>59</v>
      </c>
      <c r="B42" s="2" t="s">
        <v>60</v>
      </c>
      <c r="C42" s="10">
        <f>ROUND(C10*(55.36-C35),3)</f>
        <v>1558.971</v>
      </c>
    </row>
    <row r="43" spans="1:3" ht="15.75">
      <c r="A43" s="1"/>
      <c r="B43" s="2"/>
      <c r="C43" s="10"/>
    </row>
    <row r="44" spans="1:3" ht="15.75">
      <c r="A44" s="1" t="s">
        <v>61</v>
      </c>
      <c r="B44" s="2" t="s">
        <v>62</v>
      </c>
      <c r="C44" s="10">
        <v>3783.542</v>
      </c>
    </row>
    <row r="45" spans="1:3" ht="15.75">
      <c r="A45" s="1"/>
      <c r="B45" s="2"/>
      <c r="C45" s="10"/>
    </row>
    <row r="46" spans="1:3" ht="15.75">
      <c r="A46" s="1" t="s">
        <v>63</v>
      </c>
      <c r="B46" s="2" t="s">
        <v>64</v>
      </c>
      <c r="C46" s="3">
        <f>C47+C48+C49</f>
        <v>181.11038</v>
      </c>
    </row>
    <row r="47" spans="1:3" ht="15">
      <c r="A47" s="4"/>
      <c r="B47" s="5" t="s">
        <v>65</v>
      </c>
      <c r="C47" s="6">
        <v>54.51091</v>
      </c>
    </row>
    <row r="48" spans="1:3" ht="15">
      <c r="A48" s="4"/>
      <c r="B48" s="5" t="s">
        <v>57</v>
      </c>
      <c r="C48" s="6">
        <v>72.90248</v>
      </c>
    </row>
    <row r="49" spans="1:3" ht="15">
      <c r="A49" s="4"/>
      <c r="B49" s="5" t="s">
        <v>58</v>
      </c>
      <c r="C49" s="6">
        <v>53.69699</v>
      </c>
    </row>
    <row r="50" spans="1:3" ht="15.75">
      <c r="A50" s="1" t="s">
        <v>66</v>
      </c>
      <c r="B50" s="2" t="s">
        <v>67</v>
      </c>
      <c r="C50" s="11">
        <v>3617</v>
      </c>
    </row>
    <row r="51" spans="1:3" ht="15.75">
      <c r="A51" s="1" t="s">
        <v>68</v>
      </c>
      <c r="B51" s="2" t="s">
        <v>69</v>
      </c>
      <c r="C51" s="11">
        <v>131</v>
      </c>
    </row>
    <row r="52" spans="1:3" ht="15.75">
      <c r="A52" s="1" t="s">
        <v>70</v>
      </c>
      <c r="B52" s="2" t="s">
        <v>71</v>
      </c>
      <c r="C52" s="10">
        <f>C53+C54+C55+C56</f>
        <v>-2229.26838</v>
      </c>
    </row>
    <row r="53" spans="1:3" ht="15">
      <c r="A53" s="4"/>
      <c r="B53" s="5" t="s">
        <v>72</v>
      </c>
      <c r="C53" s="6">
        <f>C39-C47</f>
        <v>0.5940899999999942</v>
      </c>
    </row>
    <row r="54" spans="1:3" ht="15">
      <c r="A54" s="4"/>
      <c r="B54" s="5" t="s">
        <v>73</v>
      </c>
      <c r="C54" s="6">
        <f>C40-C48</f>
        <v>4.7035199999999975</v>
      </c>
    </row>
    <row r="55" spans="1:3" ht="15">
      <c r="A55" s="4"/>
      <c r="B55" s="5" t="s">
        <v>74</v>
      </c>
      <c r="C55" s="12">
        <f>C42-C44</f>
        <v>-2224.571</v>
      </c>
    </row>
    <row r="56" spans="1:3" ht="15">
      <c r="A56" s="4"/>
      <c r="B56" s="5" t="s">
        <v>58</v>
      </c>
      <c r="C56" s="6">
        <f>C41-C49</f>
        <v>-9.994990000000001</v>
      </c>
    </row>
    <row r="57" spans="1:3" ht="15">
      <c r="A57" s="4"/>
      <c r="B57" s="5" t="s">
        <v>3</v>
      </c>
      <c r="C57" s="6" t="s">
        <v>3</v>
      </c>
    </row>
    <row r="58" spans="1:3" ht="15.75">
      <c r="A58" s="1" t="s">
        <v>75</v>
      </c>
      <c r="B58" s="2" t="s">
        <v>76</v>
      </c>
      <c r="C58" s="13">
        <f>C38/1.18</f>
        <v>149.50254237288135</v>
      </c>
    </row>
    <row r="59" spans="1:3" ht="15.75">
      <c r="A59" s="1" t="s">
        <v>77</v>
      </c>
      <c r="B59" s="2" t="s">
        <v>78</v>
      </c>
      <c r="C59" s="11">
        <f>C60+C61+C62+C63</f>
        <v>4344</v>
      </c>
    </row>
    <row r="60" spans="1:3" ht="15">
      <c r="A60" s="5"/>
      <c r="B60" s="5" t="s">
        <v>87</v>
      </c>
      <c r="C60" s="14">
        <v>1810</v>
      </c>
    </row>
    <row r="61" spans="1:3" ht="15">
      <c r="A61" s="5"/>
      <c r="B61" s="5" t="s">
        <v>81</v>
      </c>
      <c r="C61" s="14">
        <v>210</v>
      </c>
    </row>
    <row r="62" spans="1:3" ht="15">
      <c r="A62" s="5"/>
      <c r="B62" s="5" t="s">
        <v>88</v>
      </c>
      <c r="C62" s="15">
        <v>2324</v>
      </c>
    </row>
    <row r="63" spans="1:3" ht="12.75">
      <c r="A63" s="5"/>
      <c r="B63" s="18" t="s">
        <v>89</v>
      </c>
      <c r="C63" s="19">
        <v>0</v>
      </c>
    </row>
    <row r="64" ht="12.75">
      <c r="B64" s="16"/>
    </row>
    <row r="65" spans="2:3" ht="12.75">
      <c r="B65" t="s">
        <v>82</v>
      </c>
      <c r="C65" t="s">
        <v>93</v>
      </c>
    </row>
    <row r="67" spans="2:3" ht="12.75">
      <c r="B67" t="s">
        <v>83</v>
      </c>
      <c r="C67" t="s">
        <v>90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vva</cp:lastModifiedBy>
  <cp:lastPrinted>2015-07-30T05:18:32Z</cp:lastPrinted>
  <dcterms:created xsi:type="dcterms:W3CDTF">1996-10-08T23:32:33Z</dcterms:created>
  <dcterms:modified xsi:type="dcterms:W3CDTF">2015-08-28T11:00:47Z</dcterms:modified>
  <cp:category/>
  <cp:version/>
  <cp:contentType/>
  <cp:contentStatus/>
</cp:coreProperties>
</file>